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7DACAA2A-9ED4-4144-9596-93C16C7EAFD3}" xr6:coauthVersionLast="47" xr6:coauthVersionMax="47" xr10:uidLastSave="{00000000-0000-0000-0000-000000000000}"/>
  <bookViews>
    <workbookView xWindow="21252" yWindow="2100" windowWidth="19872" windowHeight="22416" xr2:uid="{2B0657ED-9380-4D58-ACF1-7A696CBDEA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14" i="1"/>
  <c r="O4" i="1"/>
  <c r="N4" i="1"/>
  <c r="M4" i="1"/>
  <c r="L4" i="1"/>
  <c r="J4" i="1"/>
  <c r="H5" i="1" s="1"/>
  <c r="J5" i="1" s="1"/>
  <c r="H6" i="1" s="1"/>
  <c r="J6" i="1" s="1"/>
  <c r="H7" i="1" s="1"/>
  <c r="J7" i="1" s="1"/>
  <c r="S26" i="1"/>
  <c r="S14" i="1"/>
  <c r="S27" i="1"/>
  <c r="S28" i="1"/>
  <c r="S29" i="1"/>
  <c r="S10" i="1"/>
  <c r="S11" i="1"/>
  <c r="S12" i="1"/>
  <c r="S15" i="1"/>
  <c r="S16" i="1"/>
  <c r="S17" i="1"/>
  <c r="S9" i="1"/>
  <c r="O13" i="1"/>
  <c r="W13" i="1" s="1"/>
  <c r="O18" i="1"/>
  <c r="W18" i="1" s="1"/>
  <c r="O19" i="1"/>
  <c r="W19" i="1" s="1"/>
  <c r="O20" i="1"/>
  <c r="W20" i="1" s="1"/>
  <c r="O21" i="1"/>
  <c r="W21" i="1" s="1"/>
  <c r="O22" i="1"/>
  <c r="W22" i="1" s="1"/>
  <c r="O23" i="1"/>
  <c r="W23" i="1" s="1"/>
  <c r="O24" i="1"/>
  <c r="W24" i="1" s="1"/>
  <c r="O25" i="1"/>
  <c r="W25" i="1" s="1"/>
  <c r="O31" i="1"/>
  <c r="O37" i="1"/>
  <c r="O38" i="1"/>
  <c r="O52" i="1"/>
  <c r="O53" i="1"/>
  <c r="N13" i="1"/>
  <c r="V13" i="1" s="1"/>
  <c r="N18" i="1"/>
  <c r="V18" i="1" s="1"/>
  <c r="N19" i="1"/>
  <c r="V19" i="1" s="1"/>
  <c r="N20" i="1"/>
  <c r="V20" i="1" s="1"/>
  <c r="N21" i="1"/>
  <c r="V21" i="1" s="1"/>
  <c r="N22" i="1"/>
  <c r="V22" i="1" s="1"/>
  <c r="N23" i="1"/>
  <c r="V23" i="1" s="1"/>
  <c r="N24" i="1"/>
  <c r="V24" i="1" s="1"/>
  <c r="N25" i="1"/>
  <c r="V25" i="1" s="1"/>
  <c r="N31" i="1"/>
  <c r="N37" i="1"/>
  <c r="N38" i="1"/>
  <c r="N52" i="1"/>
  <c r="N53" i="1"/>
  <c r="M13" i="1"/>
  <c r="U13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31" i="1"/>
  <c r="M37" i="1"/>
  <c r="M38" i="1"/>
  <c r="M52" i="1"/>
  <c r="M53" i="1"/>
  <c r="L13" i="1"/>
  <c r="T13" i="1" s="1"/>
  <c r="L18" i="1"/>
  <c r="T18" i="1" s="1"/>
  <c r="L19" i="1"/>
  <c r="T19" i="1" s="1"/>
  <c r="L20" i="1"/>
  <c r="T20" i="1" s="1"/>
  <c r="L21" i="1"/>
  <c r="T21" i="1" s="1"/>
  <c r="L22" i="1"/>
  <c r="T22" i="1" s="1"/>
  <c r="L23" i="1"/>
  <c r="T23" i="1" s="1"/>
  <c r="L24" i="1"/>
  <c r="T24" i="1" s="1"/>
  <c r="L25" i="1"/>
  <c r="T25" i="1" s="1"/>
  <c r="L31" i="1"/>
  <c r="L37" i="1"/>
  <c r="L38" i="1"/>
  <c r="L52" i="1"/>
  <c r="L53" i="1"/>
  <c r="L7" i="1" l="1"/>
  <c r="L6" i="1"/>
  <c r="L5" i="1"/>
  <c r="M7" i="1"/>
  <c r="M6" i="1"/>
  <c r="M5" i="1"/>
  <c r="N7" i="1"/>
  <c r="N6" i="1"/>
  <c r="N5" i="1"/>
  <c r="O7" i="1"/>
  <c r="O6" i="1"/>
  <c r="O5" i="1"/>
  <c r="H9" i="1"/>
  <c r="N9" i="1" s="1"/>
  <c r="V9" i="1" s="1"/>
  <c r="M9" i="1" l="1"/>
  <c r="U9" i="1" s="1"/>
  <c r="L9" i="1"/>
  <c r="T9" i="1" s="1"/>
  <c r="J9" i="1"/>
  <c r="H10" i="1" s="1"/>
  <c r="O10" i="1" s="1"/>
  <c r="W10" i="1" s="1"/>
  <c r="O9" i="1"/>
  <c r="W9" i="1" s="1"/>
  <c r="J10" i="1"/>
  <c r="H11" i="1" s="1"/>
  <c r="O11" i="1" s="1"/>
  <c r="W11" i="1" s="1"/>
  <c r="N10" i="1"/>
  <c r="V10" i="1" s="1"/>
  <c r="L10" i="1"/>
  <c r="T10" i="1" s="1"/>
  <c r="M10" i="1"/>
  <c r="U10" i="1" s="1"/>
  <c r="J11" i="1" l="1"/>
  <c r="H12" i="1" s="1"/>
  <c r="O12" i="1" s="1"/>
  <c r="W12" i="1" s="1"/>
  <c r="N11" i="1"/>
  <c r="V11" i="1" s="1"/>
  <c r="M11" i="1"/>
  <c r="U11" i="1" s="1"/>
  <c r="L11" i="1"/>
  <c r="T11" i="1" s="1"/>
  <c r="J12" i="1" l="1"/>
  <c r="N12" i="1"/>
  <c r="V12" i="1" s="1"/>
  <c r="L12" i="1"/>
  <c r="T12" i="1" s="1"/>
  <c r="M12" i="1"/>
  <c r="U12" i="1" s="1"/>
  <c r="H26" i="1" l="1"/>
  <c r="O14" i="1"/>
  <c r="W14" i="1" s="1"/>
  <c r="M14" i="1" l="1"/>
  <c r="U14" i="1" s="1"/>
  <c r="J14" i="1"/>
  <c r="H15" i="1" s="1"/>
  <c r="O15" i="1" s="1"/>
  <c r="W15" i="1" s="1"/>
  <c r="N14" i="1"/>
  <c r="V14" i="1" s="1"/>
  <c r="L14" i="1"/>
  <c r="T14" i="1" s="1"/>
  <c r="M15" i="1" l="1"/>
  <c r="U15" i="1" s="1"/>
  <c r="L15" i="1"/>
  <c r="T15" i="1" s="1"/>
  <c r="N15" i="1"/>
  <c r="V15" i="1" s="1"/>
  <c r="J15" i="1"/>
  <c r="H16" i="1" s="1"/>
  <c r="O16" i="1" s="1"/>
  <c r="W16" i="1" s="1"/>
  <c r="M16" i="1" l="1"/>
  <c r="U16" i="1" s="1"/>
  <c r="L16" i="1"/>
  <c r="T16" i="1" s="1"/>
  <c r="N16" i="1"/>
  <c r="V16" i="1" s="1"/>
  <c r="J16" i="1"/>
  <c r="H17" i="1" s="1"/>
  <c r="O17" i="1" s="1"/>
  <c r="W17" i="1" s="1"/>
  <c r="N17" i="1"/>
  <c r="V17" i="1" s="1"/>
  <c r="L17" i="1"/>
  <c r="T17" i="1" s="1"/>
  <c r="M17" i="1" l="1"/>
  <c r="U17" i="1" s="1"/>
  <c r="J17" i="1"/>
  <c r="O39" i="1"/>
  <c r="J39" i="1" l="1"/>
  <c r="H40" i="1" s="1"/>
  <c r="O40" i="1" s="1"/>
  <c r="L39" i="1"/>
  <c r="M39" i="1"/>
  <c r="N39" i="1"/>
  <c r="J40" i="1" l="1"/>
  <c r="H41" i="1" s="1"/>
  <c r="O41" i="1" s="1"/>
  <c r="M40" i="1"/>
  <c r="N40" i="1"/>
  <c r="L40" i="1"/>
  <c r="J41" i="1" l="1"/>
  <c r="H42" i="1" s="1"/>
  <c r="O42" i="1" s="1"/>
  <c r="N41" i="1"/>
  <c r="L41" i="1"/>
  <c r="M41" i="1"/>
  <c r="J42" i="1" l="1"/>
  <c r="H43" i="1" s="1"/>
  <c r="O43" i="1" s="1"/>
  <c r="M42" i="1"/>
  <c r="N42" i="1"/>
  <c r="L42" i="1"/>
  <c r="M43" i="1" l="1"/>
  <c r="N43" i="1"/>
  <c r="L43" i="1"/>
  <c r="J43" i="1"/>
  <c r="H44" i="1" s="1"/>
  <c r="O44" i="1" s="1"/>
  <c r="L44" i="1" l="1"/>
  <c r="M44" i="1"/>
  <c r="N44" i="1"/>
  <c r="J44" i="1"/>
  <c r="H45" i="1" s="1"/>
  <c r="O45" i="1" s="1"/>
  <c r="J45" i="1" l="1"/>
  <c r="H46" i="1" s="1"/>
  <c r="O46" i="1" s="1"/>
  <c r="N45" i="1"/>
  <c r="L45" i="1"/>
  <c r="M45" i="1"/>
  <c r="J46" i="1" l="1"/>
  <c r="H47" i="1" s="1"/>
  <c r="O47" i="1" s="1"/>
  <c r="M46" i="1"/>
  <c r="N46" i="1"/>
  <c r="L46" i="1"/>
  <c r="J47" i="1" l="1"/>
  <c r="H48" i="1" s="1"/>
  <c r="O48" i="1" s="1"/>
  <c r="N47" i="1"/>
  <c r="M47" i="1"/>
  <c r="L47" i="1"/>
  <c r="J48" i="1" l="1"/>
  <c r="H49" i="1" s="1"/>
  <c r="O49" i="1" s="1"/>
  <c r="L48" i="1"/>
  <c r="N48" i="1"/>
  <c r="M48" i="1"/>
  <c r="J49" i="1" l="1"/>
  <c r="H50" i="1" s="1"/>
  <c r="O50" i="1" s="1"/>
  <c r="L49" i="1"/>
  <c r="N49" i="1"/>
  <c r="M49" i="1"/>
  <c r="J50" i="1" l="1"/>
  <c r="H51" i="1" s="1"/>
  <c r="O51" i="1" s="1"/>
  <c r="M50" i="1"/>
  <c r="L50" i="1"/>
  <c r="N50" i="1"/>
  <c r="N51" i="1" l="1"/>
  <c r="L51" i="1"/>
  <c r="M51" i="1"/>
  <c r="J51" i="1"/>
  <c r="H54" i="1" s="1"/>
  <c r="O54" i="1" s="1"/>
  <c r="J54" i="1" l="1"/>
  <c r="H55" i="1" s="1"/>
  <c r="O55" i="1" s="1"/>
  <c r="N54" i="1"/>
  <c r="M54" i="1"/>
  <c r="L54" i="1"/>
  <c r="J55" i="1" l="1"/>
  <c r="H56" i="1" s="1"/>
  <c r="O56" i="1" s="1"/>
  <c r="M55" i="1"/>
  <c r="L55" i="1"/>
  <c r="N55" i="1"/>
  <c r="J56" i="1" l="1"/>
  <c r="H57" i="1" s="1"/>
  <c r="O57" i="1" s="1"/>
  <c r="N56" i="1"/>
  <c r="M56" i="1"/>
  <c r="L56" i="1"/>
  <c r="L57" i="1" l="1"/>
  <c r="N57" i="1"/>
  <c r="J57" i="1"/>
  <c r="H58" i="1" s="1"/>
  <c r="O58" i="1" s="1"/>
  <c r="M57" i="1"/>
  <c r="J58" i="1" l="1"/>
  <c r="H59" i="1" s="1"/>
  <c r="O59" i="1" s="1"/>
  <c r="L58" i="1"/>
  <c r="M58" i="1"/>
  <c r="N58" i="1"/>
  <c r="J59" i="1" l="1"/>
  <c r="H60" i="1" s="1"/>
  <c r="O60" i="1" s="1"/>
  <c r="N59" i="1"/>
  <c r="M59" i="1"/>
  <c r="L59" i="1"/>
  <c r="J60" i="1" l="1"/>
  <c r="H61" i="1" s="1"/>
  <c r="O61" i="1" s="1"/>
  <c r="N60" i="1"/>
  <c r="M60" i="1"/>
  <c r="L60" i="1"/>
  <c r="N61" i="1" l="1"/>
  <c r="M61" i="1"/>
  <c r="J61" i="1"/>
  <c r="L61" i="1"/>
  <c r="M26" i="1"/>
  <c r="U26" i="1" s="1"/>
  <c r="N26" i="1"/>
  <c r="V26" i="1" s="1"/>
  <c r="L26" i="1"/>
  <c r="T26" i="1" s="1"/>
  <c r="O26" i="1"/>
  <c r="W26" i="1" s="1"/>
  <c r="J26" i="1"/>
  <c r="H27" i="1" s="1"/>
  <c r="H32" i="1" l="1"/>
  <c r="N32" i="1" s="1"/>
  <c r="J27" i="1"/>
  <c r="N27" i="1"/>
  <c r="V27" i="1" s="1"/>
  <c r="O27" i="1"/>
  <c r="W27" i="1" s="1"/>
  <c r="L27" i="1"/>
  <c r="T27" i="1" s="1"/>
  <c r="M27" i="1"/>
  <c r="U27" i="1" s="1"/>
  <c r="J32" i="1"/>
  <c r="M32" i="1"/>
  <c r="L32" i="1"/>
  <c r="O32" i="1"/>
  <c r="H33" i="1" l="1"/>
  <c r="H28" i="1"/>
  <c r="N33" i="1" l="1"/>
  <c r="L33" i="1"/>
  <c r="J33" i="1"/>
  <c r="O33" i="1"/>
  <c r="M33" i="1"/>
  <c r="M28" i="1"/>
  <c r="U28" i="1" s="1"/>
  <c r="O28" i="1"/>
  <c r="W28" i="1" s="1"/>
  <c r="N28" i="1"/>
  <c r="V28" i="1" s="1"/>
  <c r="L28" i="1"/>
  <c r="T28" i="1" s="1"/>
  <c r="J28" i="1"/>
  <c r="H29" i="1" l="1"/>
  <c r="H34" i="1"/>
  <c r="J34" i="1" l="1"/>
  <c r="O34" i="1"/>
  <c r="N34" i="1"/>
  <c r="L34" i="1"/>
  <c r="M34" i="1"/>
  <c r="O29" i="1"/>
  <c r="W29" i="1" s="1"/>
  <c r="W31" i="1" s="1"/>
  <c r="J29" i="1"/>
  <c r="N29" i="1"/>
  <c r="V29" i="1" s="1"/>
  <c r="V31" i="1" s="1"/>
  <c r="L29" i="1"/>
  <c r="T29" i="1" s="1"/>
  <c r="T31" i="1" s="1"/>
  <c r="M29" i="1"/>
  <c r="U29" i="1" s="1"/>
  <c r="U31" i="1" s="1"/>
  <c r="H30" i="1" l="1"/>
  <c r="H35" i="1"/>
  <c r="L35" i="1" l="1"/>
  <c r="N35" i="1"/>
  <c r="M35" i="1"/>
  <c r="O35" i="1"/>
  <c r="J35" i="1"/>
  <c r="J30" i="1"/>
  <c r="H36" i="1" s="1"/>
  <c r="L30" i="1"/>
  <c r="N30" i="1"/>
  <c r="O30" i="1"/>
  <c r="M30" i="1"/>
  <c r="O36" i="1" l="1"/>
  <c r="N36" i="1"/>
  <c r="J36" i="1"/>
  <c r="M36" i="1"/>
  <c r="L36" i="1"/>
</calcChain>
</file>

<file path=xl/sharedStrings.xml><?xml version="1.0" encoding="utf-8"?>
<sst xmlns="http://schemas.openxmlformats.org/spreadsheetml/2006/main" count="129" uniqueCount="88">
  <si>
    <t>G8</t>
  </si>
  <si>
    <t>G7</t>
  </si>
  <si>
    <t>Battle Griffin VII</t>
  </si>
  <si>
    <t>Strength</t>
  </si>
  <si>
    <t>Health</t>
  </si>
  <si>
    <t>Mounted Knight VII</t>
  </si>
  <si>
    <t>Melee</t>
  </si>
  <si>
    <t>Heavy Halberdier VII</t>
  </si>
  <si>
    <t>Ranged</t>
  </si>
  <si>
    <t>Heavy Arbalester VII</t>
  </si>
  <si>
    <t>Mounted</t>
  </si>
  <si>
    <t>Flying</t>
  </si>
  <si>
    <t>Smiter I</t>
  </si>
  <si>
    <t>Corax I</t>
  </si>
  <si>
    <t>Mele</t>
  </si>
  <si>
    <t>Punisher I</t>
  </si>
  <si>
    <t>Purifier I</t>
  </si>
  <si>
    <t>Troop Type</t>
  </si>
  <si>
    <t>Name</t>
  </si>
  <si>
    <t>Level</t>
  </si>
  <si>
    <t>Guardsmen</t>
  </si>
  <si>
    <t>Specialist</t>
  </si>
  <si>
    <t>S8</t>
  </si>
  <si>
    <t>Deadshot</t>
  </si>
  <si>
    <t>S7</t>
  </si>
  <si>
    <t>Lion Rider VII</t>
  </si>
  <si>
    <t>Vulture VII</t>
  </si>
  <si>
    <t>Heavy Knight VII</t>
  </si>
  <si>
    <t>Scout</t>
  </si>
  <si>
    <t>Swift Jager VII</t>
  </si>
  <si>
    <t>Royal Lion I</t>
  </si>
  <si>
    <t>Whitemane I</t>
  </si>
  <si>
    <t>Duelist I</t>
  </si>
  <si>
    <t>Legitimist I</t>
  </si>
  <si>
    <t>Panoptic I</t>
  </si>
  <si>
    <t>S6</t>
  </si>
  <si>
    <t>Vulture VI</t>
  </si>
  <si>
    <t>Lion Rider VI</t>
  </si>
  <si>
    <t>Heavy Knight VI</t>
  </si>
  <si>
    <t>Deadshot VI</t>
  </si>
  <si>
    <t>Swift Jaeger</t>
  </si>
  <si>
    <t>Mercenaries</t>
  </si>
  <si>
    <t>Epic Monster Hunter</t>
  </si>
  <si>
    <t>Slavic Warrior</t>
  </si>
  <si>
    <t>Highlander</t>
  </si>
  <si>
    <t>Quicksand</t>
  </si>
  <si>
    <t>Chitinous Defender</t>
  </si>
  <si>
    <t>Warregal</t>
  </si>
  <si>
    <t>Combat Anteater</t>
  </si>
  <si>
    <t>Grim Stalker</t>
  </si>
  <si>
    <t>Wasp-Man</t>
  </si>
  <si>
    <t>Troops to Send</t>
  </si>
  <si>
    <t>Total Health</t>
  </si>
  <si>
    <t>START HERE →</t>
  </si>
  <si>
    <t>Jago</t>
  </si>
  <si>
    <t>Monsters</t>
  </si>
  <si>
    <t>Wind Lord VII</t>
  </si>
  <si>
    <t>Black Dragon VII</t>
  </si>
  <si>
    <t>Destructive Colossus VII</t>
  </si>
  <si>
    <t>Ancient Terror VII</t>
  </si>
  <si>
    <t>Ruby Golem VI</t>
  </si>
  <si>
    <t>Jungle Destroyer VI</t>
  </si>
  <si>
    <t>Troll Rider VI</t>
  </si>
  <si>
    <t>dragon</t>
  </si>
  <si>
    <t>elemental</t>
  </si>
  <si>
    <t>giant</t>
  </si>
  <si>
    <t>beast</t>
  </si>
  <si>
    <t>Crystal Dragon VI</t>
  </si>
  <si>
    <t>Demonic Salamander</t>
  </si>
  <si>
    <t>Wyvern</t>
  </si>
  <si>
    <t>Eternal Cannoneer</t>
  </si>
  <si>
    <t>Silver Cost</t>
  </si>
  <si>
    <t>max trained</t>
  </si>
  <si>
    <t>Cost per soldier</t>
  </si>
  <si>
    <t>Total Silver needed:</t>
  </si>
  <si>
    <t>10 attacks</t>
  </si>
  <si>
    <t>8 attacks</t>
  </si>
  <si>
    <t>12 attacks</t>
  </si>
  <si>
    <t>14 attacks</t>
  </si>
  <si>
    <t>Troops required for x attacks</t>
  </si>
  <si>
    <t>5% higher health than G8</t>
  </si>
  <si>
    <t>G9</t>
  </si>
  <si>
    <t>Corax II</t>
  </si>
  <si>
    <t>Smiter II</t>
  </si>
  <si>
    <t>Punisher II</t>
  </si>
  <si>
    <t>Purifier II</t>
  </si>
  <si>
    <t>4% higher health than G9</t>
  </si>
  <si>
    <t>4% higher health than G8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</si>
</sst>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3" fillId="2" borderId="0" xfId="0" applyFont="1" applyFill="1"/>
    <xf numFmtId="3" fontId="0" fillId="2" borderId="9" xfId="0" applyNumberFormat="1" applyFill="1" applyBorder="1"/>
    <xf numFmtId="3" fontId="2" fillId="2" borderId="9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2" fillId="0" borderId="0" xfId="0" applyFont="1"/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0" xfId="0" applyNumberFormat="1" applyFill="1"/>
    <xf numFmtId="3" fontId="2" fillId="2" borderId="9" xfId="0" applyNumberFormat="1" applyFont="1" applyFill="1" applyBorder="1"/>
    <xf numFmtId="3" fontId="4" fillId="0" borderId="0" xfId="0" applyNumberFormat="1" applyFont="1"/>
    <xf numFmtId="3" fontId="4" fillId="2" borderId="9" xfId="0" applyNumberFormat="1" applyFont="1" applyFill="1" applyBorder="1"/>
    <xf numFmtId="3" fontId="2" fillId="2" borderId="10" xfId="0" applyNumberFormat="1" applyFont="1" applyFill="1" applyBorder="1"/>
    <xf numFmtId="3" fontId="0" fillId="3" borderId="0" xfId="0" applyNumberForma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2" borderId="9" xfId="0" applyNumberForma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E7E4-B747-4735-98AA-B19548105BA8}">
  <sheetPr>
    <pageSetUpPr fitToPage="1"/>
  </sheetPr>
  <dimension ref="A1:W61"/>
  <sheetViews>
    <sheetView tabSelected="1" workbookViewId="0">
      <selection activeCell="H4" sqref="H4"/>
    </sheetView>
  </sheetViews>
  <sheetFormatPr defaultRowHeight="14.4" x14ac:dyDescent="0.3"/>
  <cols>
    <col min="2" max="2" width="12.88671875" customWidth="1"/>
    <col min="3" max="3" width="21.109375" customWidth="1"/>
    <col min="4" max="5" width="8.88671875" style="13"/>
    <col min="6" max="6" width="2.5546875" customWidth="1"/>
    <col min="7" max="7" width="22.109375" customWidth="1"/>
    <col min="8" max="8" width="15.109375" style="4" customWidth="1"/>
    <col min="10" max="10" width="14" style="4" customWidth="1"/>
    <col min="12" max="15" width="8.88671875" style="4"/>
    <col min="17" max="17" width="13.6640625" style="4" customWidth="1"/>
    <col min="18" max="18" width="11.109375" style="4" customWidth="1"/>
    <col min="19" max="19" width="17" style="4" customWidth="1"/>
    <col min="20" max="20" width="11" style="4" bestFit="1" customWidth="1"/>
    <col min="21" max="21" width="11.44140625" style="4" customWidth="1"/>
    <col min="22" max="23" width="11" style="4" bestFit="1" customWidth="1"/>
  </cols>
  <sheetData>
    <row r="1" spans="1:23" x14ac:dyDescent="0.3">
      <c r="A1" t="s">
        <v>19</v>
      </c>
      <c r="B1" t="s">
        <v>17</v>
      </c>
      <c r="C1" t="s">
        <v>18</v>
      </c>
      <c r="D1" s="13" t="s">
        <v>3</v>
      </c>
      <c r="E1" s="13" t="s">
        <v>4</v>
      </c>
    </row>
    <row r="2" spans="1:23" x14ac:dyDescent="0.3">
      <c r="L2" s="46" t="s">
        <v>79</v>
      </c>
      <c r="M2" s="47"/>
      <c r="N2" s="47"/>
      <c r="O2" s="48"/>
      <c r="Q2" s="30" t="s">
        <v>71</v>
      </c>
      <c r="R2" s="30" t="s">
        <v>72</v>
      </c>
      <c r="S2" s="30" t="s">
        <v>73</v>
      </c>
      <c r="T2" s="30" t="s">
        <v>76</v>
      </c>
      <c r="U2" s="30" t="s">
        <v>75</v>
      </c>
      <c r="V2" s="30" t="s">
        <v>77</v>
      </c>
      <c r="W2" s="30" t="s">
        <v>78</v>
      </c>
    </row>
    <row r="3" spans="1:23" x14ac:dyDescent="0.3">
      <c r="A3" s="45" t="s">
        <v>20</v>
      </c>
      <c r="B3" s="45"/>
      <c r="C3" s="45"/>
      <c r="D3" s="45"/>
      <c r="E3" s="45"/>
      <c r="H3" s="10" t="s">
        <v>51</v>
      </c>
      <c r="J3" s="7" t="s">
        <v>52</v>
      </c>
      <c r="L3" s="26">
        <v>8</v>
      </c>
      <c r="M3" s="27">
        <v>10</v>
      </c>
      <c r="N3" s="27">
        <v>12</v>
      </c>
      <c r="O3" s="28">
        <v>14</v>
      </c>
      <c r="Q3" s="31"/>
      <c r="R3" s="31"/>
      <c r="S3" s="31"/>
      <c r="T3" s="31"/>
      <c r="U3" s="31"/>
      <c r="V3" s="31"/>
      <c r="W3" s="31"/>
    </row>
    <row r="4" spans="1:23" x14ac:dyDescent="0.3">
      <c r="A4" s="38" t="s">
        <v>81</v>
      </c>
      <c r="B4" s="11" t="s">
        <v>11</v>
      </c>
      <c r="C4" s="11" t="s">
        <v>82</v>
      </c>
      <c r="D4" s="14">
        <v>110200</v>
      </c>
      <c r="E4" s="15">
        <v>330600</v>
      </c>
      <c r="G4" s="8" t="s">
        <v>53</v>
      </c>
      <c r="H4" s="43">
        <v>400</v>
      </c>
      <c r="J4" s="4">
        <f t="shared" ref="J4:J7" si="0">H4*E4</f>
        <v>132240000</v>
      </c>
      <c r="L4" s="36">
        <f>H4*8</f>
        <v>3200</v>
      </c>
      <c r="M4" s="36">
        <f>H4*10</f>
        <v>4000</v>
      </c>
      <c r="N4" s="36">
        <f>H4*12</f>
        <v>4800</v>
      </c>
      <c r="O4" s="36">
        <f>H4*14</f>
        <v>5600</v>
      </c>
      <c r="Q4" s="31"/>
      <c r="R4" s="31"/>
      <c r="S4" s="31"/>
      <c r="T4" s="31"/>
      <c r="U4" s="31"/>
      <c r="V4" s="31"/>
      <c r="W4" s="31"/>
    </row>
    <row r="5" spans="1:23" x14ac:dyDescent="0.3">
      <c r="A5" s="39"/>
      <c r="B5" s="19" t="s">
        <v>10</v>
      </c>
      <c r="C5" s="19" t="s">
        <v>83</v>
      </c>
      <c r="D5" s="13">
        <v>11020</v>
      </c>
      <c r="E5" s="16">
        <v>33060</v>
      </c>
      <c r="H5" s="42">
        <f>J4/E5</f>
        <v>4000</v>
      </c>
      <c r="J5" s="4">
        <f t="shared" si="0"/>
        <v>132240000</v>
      </c>
      <c r="L5" s="36">
        <f t="shared" ref="L5:L7" si="1">H5*8</f>
        <v>32000</v>
      </c>
      <c r="M5" s="36">
        <f t="shared" ref="M5:M7" si="2">H5*10</f>
        <v>40000</v>
      </c>
      <c r="N5" s="36">
        <f t="shared" ref="N5:N7" si="3">H5*12</f>
        <v>48000</v>
      </c>
      <c r="O5" s="36">
        <f t="shared" ref="O5:O7" si="4">H5*14</f>
        <v>56000</v>
      </c>
      <c r="Q5" s="31"/>
      <c r="R5" s="31"/>
      <c r="S5" s="31"/>
      <c r="T5" s="31"/>
      <c r="U5" s="31"/>
      <c r="V5" s="31"/>
      <c r="W5" s="31"/>
    </row>
    <row r="6" spans="1:23" x14ac:dyDescent="0.3">
      <c r="A6" s="39"/>
      <c r="B6" s="19" t="s">
        <v>14</v>
      </c>
      <c r="C6" s="19" t="s">
        <v>84</v>
      </c>
      <c r="D6" s="13">
        <v>5510</v>
      </c>
      <c r="E6" s="16">
        <v>16530</v>
      </c>
      <c r="H6" s="42">
        <f t="shared" ref="H6:H7" si="5">J5/E6</f>
        <v>8000</v>
      </c>
      <c r="J6" s="4">
        <f t="shared" si="0"/>
        <v>132240000</v>
      </c>
      <c r="L6" s="36">
        <f t="shared" si="1"/>
        <v>64000</v>
      </c>
      <c r="M6" s="36">
        <f t="shared" si="2"/>
        <v>80000</v>
      </c>
      <c r="N6" s="36">
        <f t="shared" si="3"/>
        <v>96000</v>
      </c>
      <c r="O6" s="36">
        <f t="shared" si="4"/>
        <v>112000</v>
      </c>
      <c r="Q6" s="31"/>
      <c r="R6" s="31"/>
      <c r="S6" s="31"/>
      <c r="T6" s="31"/>
      <c r="U6" s="31"/>
      <c r="V6" s="31"/>
      <c r="W6" s="31"/>
    </row>
    <row r="7" spans="1:23" x14ac:dyDescent="0.3">
      <c r="A7" s="39"/>
      <c r="B7" s="19" t="s">
        <v>8</v>
      </c>
      <c r="C7" s="19" t="s">
        <v>85</v>
      </c>
      <c r="D7" s="13">
        <v>5510</v>
      </c>
      <c r="E7" s="16">
        <v>16530</v>
      </c>
      <c r="H7" s="42">
        <f t="shared" si="5"/>
        <v>8000</v>
      </c>
      <c r="J7" s="4">
        <f t="shared" si="0"/>
        <v>132240000</v>
      </c>
      <c r="L7" s="36">
        <f t="shared" si="1"/>
        <v>64000</v>
      </c>
      <c r="M7" s="36">
        <f t="shared" si="2"/>
        <v>80000</v>
      </c>
      <c r="N7" s="36">
        <f t="shared" si="3"/>
        <v>96000</v>
      </c>
      <c r="O7" s="36">
        <f t="shared" si="4"/>
        <v>112000</v>
      </c>
      <c r="Q7" s="31"/>
      <c r="R7" s="31"/>
      <c r="S7" s="31"/>
      <c r="T7" s="31"/>
      <c r="U7" s="31"/>
      <c r="V7" s="31"/>
      <c r="W7" s="31"/>
    </row>
    <row r="8" spans="1:23" x14ac:dyDescent="0.3">
      <c r="A8" s="37"/>
      <c r="B8" s="29"/>
      <c r="C8" s="29"/>
      <c r="D8" s="40"/>
      <c r="E8" s="41"/>
      <c r="H8" s="40"/>
      <c r="L8" s="44"/>
      <c r="M8" s="44"/>
      <c r="N8" s="44"/>
      <c r="O8" s="44"/>
      <c r="Q8" s="31"/>
      <c r="R8" s="31"/>
      <c r="S8" s="31"/>
      <c r="T8" s="31"/>
      <c r="U8" s="31"/>
      <c r="V8" s="31"/>
      <c r="W8" s="31"/>
    </row>
    <row r="9" spans="1:23" x14ac:dyDescent="0.3">
      <c r="A9" s="3" t="s">
        <v>0</v>
      </c>
      <c r="B9" t="s">
        <v>11</v>
      </c>
      <c r="C9" t="s">
        <v>13</v>
      </c>
      <c r="D9" s="13">
        <v>61200</v>
      </c>
      <c r="E9" s="16">
        <v>183600</v>
      </c>
      <c r="G9" t="s">
        <v>86</v>
      </c>
      <c r="H9" s="34">
        <f>(J7/E9)*1.04</f>
        <v>749.07189542483661</v>
      </c>
      <c r="J9" s="4">
        <f>H9*E9</f>
        <v>137529600</v>
      </c>
      <c r="L9" s="4">
        <f>H9*8</f>
        <v>5992.5751633986929</v>
      </c>
      <c r="M9" s="4">
        <f>H9*10</f>
        <v>7490.7189542483666</v>
      </c>
      <c r="N9" s="4">
        <f>H9*12</f>
        <v>8988.8627450980384</v>
      </c>
      <c r="O9" s="4">
        <f>H9*14</f>
        <v>10487.006535947712</v>
      </c>
      <c r="Q9" s="31">
        <v>18200000</v>
      </c>
      <c r="R9" s="31">
        <v>2680</v>
      </c>
      <c r="S9" s="31">
        <f>Q9/R9</f>
        <v>6791.0447761194027</v>
      </c>
      <c r="T9" s="31">
        <f>S9*L9</f>
        <v>40695846.258901566</v>
      </c>
      <c r="U9" s="31">
        <f>S9*M9</f>
        <v>50869807.823626965</v>
      </c>
      <c r="V9" s="31">
        <f>S9*N9</f>
        <v>61043769.388352349</v>
      </c>
      <c r="W9" s="31">
        <f>S9*O9</f>
        <v>71217730.953077748</v>
      </c>
    </row>
    <row r="10" spans="1:23" x14ac:dyDescent="0.3">
      <c r="A10" s="3"/>
      <c r="B10" t="s">
        <v>10</v>
      </c>
      <c r="C10" t="s">
        <v>12</v>
      </c>
      <c r="D10" s="13">
        <v>6120</v>
      </c>
      <c r="E10" s="16">
        <v>18360</v>
      </c>
      <c r="H10" s="9">
        <f>J9/E10</f>
        <v>7490.7189542483657</v>
      </c>
      <c r="J10" s="4">
        <f>H10*E10</f>
        <v>137529600</v>
      </c>
      <c r="L10" s="4">
        <f t="shared" ref="L10:L61" si="6">H10*8</f>
        <v>59925.751633986925</v>
      </c>
      <c r="M10" s="4">
        <f t="shared" ref="M10:M61" si="7">H10*10</f>
        <v>74907.189542483655</v>
      </c>
      <c r="N10" s="4">
        <f t="shared" ref="N10:N61" si="8">H10*12</f>
        <v>89888.627450980392</v>
      </c>
      <c r="O10" s="4">
        <f t="shared" ref="O10:O61" si="9">H10*14</f>
        <v>104870.06535947711</v>
      </c>
      <c r="Q10" s="31">
        <v>18200000</v>
      </c>
      <c r="R10" s="31">
        <v>26800</v>
      </c>
      <c r="S10" s="31">
        <f t="shared" ref="S10:S17" si="10">Q10/R10</f>
        <v>679.1044776119403</v>
      </c>
      <c r="T10" s="31">
        <f t="shared" ref="T10:T29" si="11">S10*L10</f>
        <v>40695846.258901566</v>
      </c>
      <c r="U10" s="31">
        <f t="shared" ref="U10:U29" si="12">S10*M10</f>
        <v>50869807.823626958</v>
      </c>
      <c r="V10" s="31">
        <f t="shared" ref="V10:V29" si="13">S10*N10</f>
        <v>61043769.388352357</v>
      </c>
      <c r="W10" s="31">
        <f t="shared" ref="W10:W29" si="14">S10*O10</f>
        <v>71217730.953077748</v>
      </c>
    </row>
    <row r="11" spans="1:23" x14ac:dyDescent="0.3">
      <c r="A11" s="3"/>
      <c r="B11" t="s">
        <v>14</v>
      </c>
      <c r="C11" t="s">
        <v>15</v>
      </c>
      <c r="D11" s="13">
        <v>3060</v>
      </c>
      <c r="E11" s="16">
        <v>9180</v>
      </c>
      <c r="H11" s="9">
        <f>J10/E11</f>
        <v>14981.437908496731</v>
      </c>
      <c r="J11" s="4">
        <f>H11*E11</f>
        <v>137529600</v>
      </c>
      <c r="L11" s="4">
        <f t="shared" si="6"/>
        <v>119851.50326797385</v>
      </c>
      <c r="M11" s="4">
        <f t="shared" si="7"/>
        <v>149814.37908496731</v>
      </c>
      <c r="N11" s="4">
        <f t="shared" si="8"/>
        <v>179777.25490196078</v>
      </c>
      <c r="O11" s="4">
        <f t="shared" si="9"/>
        <v>209740.13071895423</v>
      </c>
      <c r="Q11" s="31">
        <v>18200000</v>
      </c>
      <c r="R11" s="31">
        <v>53600</v>
      </c>
      <c r="S11" s="31">
        <f t="shared" si="10"/>
        <v>339.55223880597015</v>
      </c>
      <c r="T11" s="31">
        <f t="shared" si="11"/>
        <v>40695846.258901566</v>
      </c>
      <c r="U11" s="31">
        <f t="shared" si="12"/>
        <v>50869807.823626958</v>
      </c>
      <c r="V11" s="31">
        <f t="shared" si="13"/>
        <v>61043769.388352357</v>
      </c>
      <c r="W11" s="31">
        <f t="shared" si="14"/>
        <v>71217730.953077748</v>
      </c>
    </row>
    <row r="12" spans="1:23" x14ac:dyDescent="0.3">
      <c r="A12" s="3"/>
      <c r="B12" t="s">
        <v>8</v>
      </c>
      <c r="C12" t="s">
        <v>16</v>
      </c>
      <c r="D12" s="13">
        <v>3060</v>
      </c>
      <c r="E12" s="16">
        <v>9180</v>
      </c>
      <c r="H12" s="9">
        <f>J11/E12</f>
        <v>14981.437908496731</v>
      </c>
      <c r="J12" s="4">
        <f>H12*E12</f>
        <v>137529600</v>
      </c>
      <c r="L12" s="4">
        <f t="shared" si="6"/>
        <v>119851.50326797385</v>
      </c>
      <c r="M12" s="4">
        <f t="shared" si="7"/>
        <v>149814.37908496731</v>
      </c>
      <c r="N12" s="4">
        <f t="shared" si="8"/>
        <v>179777.25490196078</v>
      </c>
      <c r="O12" s="4">
        <f t="shared" si="9"/>
        <v>209740.13071895423</v>
      </c>
      <c r="Q12" s="31">
        <v>18200000</v>
      </c>
      <c r="R12" s="31">
        <v>53600</v>
      </c>
      <c r="S12" s="31">
        <f t="shared" si="10"/>
        <v>339.55223880597015</v>
      </c>
      <c r="T12" s="31">
        <f t="shared" si="11"/>
        <v>40695846.258901566</v>
      </c>
      <c r="U12" s="31">
        <f t="shared" si="12"/>
        <v>50869807.823626958</v>
      </c>
      <c r="V12" s="31">
        <f t="shared" si="13"/>
        <v>61043769.388352357</v>
      </c>
      <c r="W12" s="31">
        <f t="shared" si="14"/>
        <v>71217730.953077748</v>
      </c>
    </row>
    <row r="13" spans="1:23" x14ac:dyDescent="0.3">
      <c r="A13" s="3"/>
      <c r="E13" s="16"/>
      <c r="L13" s="4">
        <f t="shared" si="6"/>
        <v>0</v>
      </c>
      <c r="M13" s="4">
        <f t="shared" si="7"/>
        <v>0</v>
      </c>
      <c r="N13" s="4">
        <f t="shared" si="8"/>
        <v>0</v>
      </c>
      <c r="O13" s="4">
        <f t="shared" si="9"/>
        <v>0</v>
      </c>
      <c r="Q13" s="31"/>
      <c r="R13" s="31"/>
      <c r="S13" s="31"/>
      <c r="T13" s="31">
        <f t="shared" si="11"/>
        <v>0</v>
      </c>
      <c r="U13" s="31">
        <f t="shared" si="12"/>
        <v>0</v>
      </c>
      <c r="V13" s="31">
        <f t="shared" si="13"/>
        <v>0</v>
      </c>
      <c r="W13" s="31">
        <f t="shared" si="14"/>
        <v>0</v>
      </c>
    </row>
    <row r="14" spans="1:23" x14ac:dyDescent="0.3">
      <c r="A14" s="3" t="s">
        <v>1</v>
      </c>
      <c r="B14" t="s">
        <v>11</v>
      </c>
      <c r="C14" t="s">
        <v>2</v>
      </c>
      <c r="D14" s="13">
        <v>34000</v>
      </c>
      <c r="E14" s="16">
        <v>102000</v>
      </c>
      <c r="G14" t="s">
        <v>80</v>
      </c>
      <c r="H14" s="34">
        <f>(J12/E14)*1.05</f>
        <v>1415.7458823529412</v>
      </c>
      <c r="J14" s="4">
        <f>H14*E14</f>
        <v>144406080</v>
      </c>
      <c r="L14" s="4">
        <f t="shared" si="6"/>
        <v>11325.967058823529</v>
      </c>
      <c r="M14" s="4">
        <f t="shared" si="7"/>
        <v>14157.458823529412</v>
      </c>
      <c r="N14" s="4">
        <f t="shared" si="8"/>
        <v>16988.950588235293</v>
      </c>
      <c r="O14" s="4">
        <f t="shared" si="9"/>
        <v>19820.442352941176</v>
      </c>
      <c r="Q14" s="31">
        <v>16000000</v>
      </c>
      <c r="R14" s="31">
        <v>2680</v>
      </c>
      <c r="S14" s="31">
        <f>Q14/R14</f>
        <v>5970.1492537313434</v>
      </c>
      <c r="T14" s="31">
        <f t="shared" si="11"/>
        <v>67617713.78402108</v>
      </c>
      <c r="U14" s="31">
        <f t="shared" si="12"/>
        <v>84522142.230026349</v>
      </c>
      <c r="V14" s="31">
        <f t="shared" si="13"/>
        <v>101426570.6760316</v>
      </c>
      <c r="W14" s="31">
        <f t="shared" si="14"/>
        <v>118330999.12203687</v>
      </c>
    </row>
    <row r="15" spans="1:23" x14ac:dyDescent="0.3">
      <c r="A15" s="3"/>
      <c r="B15" t="s">
        <v>10</v>
      </c>
      <c r="C15" t="s">
        <v>5</v>
      </c>
      <c r="D15" s="13">
        <v>3400</v>
      </c>
      <c r="E15" s="16">
        <v>10200</v>
      </c>
      <c r="H15" s="9">
        <f>J14/E15</f>
        <v>14157.458823529412</v>
      </c>
      <c r="J15" s="4">
        <f>H15*E15</f>
        <v>144406080</v>
      </c>
      <c r="L15" s="4">
        <f t="shared" si="6"/>
        <v>113259.6705882353</v>
      </c>
      <c r="M15" s="4">
        <f t="shared" si="7"/>
        <v>141574.58823529413</v>
      </c>
      <c r="N15" s="4">
        <f t="shared" si="8"/>
        <v>169889.50588235294</v>
      </c>
      <c r="O15" s="4">
        <f t="shared" si="9"/>
        <v>198204.42352941178</v>
      </c>
      <c r="Q15" s="31">
        <v>16000000</v>
      </c>
      <c r="R15" s="31">
        <v>26800</v>
      </c>
      <c r="S15" s="31">
        <f t="shared" si="10"/>
        <v>597.01492537313436</v>
      </c>
      <c r="T15" s="31">
        <f t="shared" si="11"/>
        <v>67617713.78402108</v>
      </c>
      <c r="U15" s="31">
        <f t="shared" si="12"/>
        <v>84522142.230026349</v>
      </c>
      <c r="V15" s="31">
        <f t="shared" si="13"/>
        <v>101426570.6760316</v>
      </c>
      <c r="W15" s="31">
        <f t="shared" si="14"/>
        <v>118330999.12203689</v>
      </c>
    </row>
    <row r="16" spans="1:23" x14ac:dyDescent="0.3">
      <c r="A16" s="3"/>
      <c r="B16" t="s">
        <v>6</v>
      </c>
      <c r="C16" t="s">
        <v>7</v>
      </c>
      <c r="D16" s="13">
        <v>1700</v>
      </c>
      <c r="E16" s="16">
        <v>5100</v>
      </c>
      <c r="H16" s="9">
        <f>J15/E16</f>
        <v>28314.917647058825</v>
      </c>
      <c r="J16" s="4">
        <f>H16*E16</f>
        <v>144406080</v>
      </c>
      <c r="L16" s="4">
        <f t="shared" si="6"/>
        <v>226519.3411764706</v>
      </c>
      <c r="M16" s="4">
        <f t="shared" si="7"/>
        <v>283149.17647058825</v>
      </c>
      <c r="N16" s="4">
        <f t="shared" si="8"/>
        <v>339779.01176470588</v>
      </c>
      <c r="O16" s="4">
        <f t="shared" si="9"/>
        <v>396408.84705882357</v>
      </c>
      <c r="Q16" s="31">
        <v>16000000</v>
      </c>
      <c r="R16" s="31">
        <v>53600</v>
      </c>
      <c r="S16" s="31">
        <f t="shared" si="10"/>
        <v>298.50746268656718</v>
      </c>
      <c r="T16" s="31">
        <f t="shared" si="11"/>
        <v>67617713.78402108</v>
      </c>
      <c r="U16" s="31">
        <f t="shared" si="12"/>
        <v>84522142.230026349</v>
      </c>
      <c r="V16" s="31">
        <f t="shared" si="13"/>
        <v>101426570.6760316</v>
      </c>
      <c r="W16" s="31">
        <f t="shared" si="14"/>
        <v>118330999.12203689</v>
      </c>
    </row>
    <row r="17" spans="1:23" x14ac:dyDescent="0.3">
      <c r="A17" s="5"/>
      <c r="B17" s="6" t="s">
        <v>8</v>
      </c>
      <c r="C17" s="6" t="s">
        <v>9</v>
      </c>
      <c r="D17" s="17">
        <v>1700</v>
      </c>
      <c r="E17" s="18">
        <v>5100</v>
      </c>
      <c r="H17" s="9">
        <f>J16/E17</f>
        <v>28314.917647058825</v>
      </c>
      <c r="J17" s="4">
        <f>H17*E17</f>
        <v>144406080</v>
      </c>
      <c r="L17" s="4">
        <f t="shared" si="6"/>
        <v>226519.3411764706</v>
      </c>
      <c r="M17" s="4">
        <f t="shared" si="7"/>
        <v>283149.17647058825</v>
      </c>
      <c r="N17" s="4">
        <f t="shared" si="8"/>
        <v>339779.01176470588</v>
      </c>
      <c r="O17" s="4">
        <f t="shared" si="9"/>
        <v>396408.84705882357</v>
      </c>
      <c r="Q17" s="31">
        <v>16000000</v>
      </c>
      <c r="R17" s="31">
        <v>53600</v>
      </c>
      <c r="S17" s="31">
        <f t="shared" si="10"/>
        <v>298.50746268656718</v>
      </c>
      <c r="T17" s="31">
        <f t="shared" si="11"/>
        <v>67617713.78402108</v>
      </c>
      <c r="U17" s="31">
        <f t="shared" si="12"/>
        <v>84522142.230026349</v>
      </c>
      <c r="V17" s="31">
        <f t="shared" si="13"/>
        <v>101426570.6760316</v>
      </c>
      <c r="W17" s="31">
        <f t="shared" si="14"/>
        <v>118330999.12203689</v>
      </c>
    </row>
    <row r="18" spans="1:23" x14ac:dyDescent="0.3">
      <c r="L18" s="4">
        <f t="shared" si="6"/>
        <v>0</v>
      </c>
      <c r="M18" s="4">
        <f t="shared" si="7"/>
        <v>0</v>
      </c>
      <c r="N18" s="4">
        <f t="shared" si="8"/>
        <v>0</v>
      </c>
      <c r="O18" s="4">
        <f t="shared" si="9"/>
        <v>0</v>
      </c>
      <c r="T18" s="31">
        <f t="shared" si="11"/>
        <v>0</v>
      </c>
      <c r="U18" s="31">
        <f t="shared" si="12"/>
        <v>0</v>
      </c>
      <c r="V18" s="31">
        <f t="shared" si="13"/>
        <v>0</v>
      </c>
      <c r="W18" s="31">
        <f t="shared" si="14"/>
        <v>0</v>
      </c>
    </row>
    <row r="19" spans="1:23" x14ac:dyDescent="0.3">
      <c r="A19" s="45" t="s">
        <v>21</v>
      </c>
      <c r="B19" s="45"/>
      <c r="C19" s="45"/>
      <c r="D19" s="45"/>
      <c r="E19" s="45"/>
      <c r="L19" s="4">
        <f t="shared" si="6"/>
        <v>0</v>
      </c>
      <c r="M19" s="4">
        <f t="shared" si="7"/>
        <v>0</v>
      </c>
      <c r="N19" s="4">
        <f t="shared" si="8"/>
        <v>0</v>
      </c>
      <c r="O19" s="4">
        <f t="shared" si="9"/>
        <v>0</v>
      </c>
      <c r="T19" s="31">
        <f t="shared" si="11"/>
        <v>0</v>
      </c>
      <c r="U19" s="31">
        <f t="shared" si="12"/>
        <v>0</v>
      </c>
      <c r="V19" s="31">
        <f t="shared" si="13"/>
        <v>0</v>
      </c>
      <c r="W19" s="31">
        <f t="shared" si="14"/>
        <v>0</v>
      </c>
    </row>
    <row r="20" spans="1:23" x14ac:dyDescent="0.3">
      <c r="A20" s="1" t="s">
        <v>22</v>
      </c>
      <c r="B20" s="2" t="s">
        <v>11</v>
      </c>
      <c r="C20" s="2" t="s">
        <v>30</v>
      </c>
      <c r="D20" s="14">
        <v>61200</v>
      </c>
      <c r="E20" s="15">
        <v>183600</v>
      </c>
      <c r="L20" s="4">
        <f t="shared" si="6"/>
        <v>0</v>
      </c>
      <c r="M20" s="4">
        <f t="shared" si="7"/>
        <v>0</v>
      </c>
      <c r="N20" s="4">
        <f t="shared" si="8"/>
        <v>0</v>
      </c>
      <c r="O20" s="4">
        <f t="shared" si="9"/>
        <v>0</v>
      </c>
      <c r="T20" s="31">
        <f t="shared" si="11"/>
        <v>0</v>
      </c>
      <c r="U20" s="31">
        <f t="shared" si="12"/>
        <v>0</v>
      </c>
      <c r="V20" s="31">
        <f t="shared" si="13"/>
        <v>0</v>
      </c>
      <c r="W20" s="31">
        <f t="shared" si="14"/>
        <v>0</v>
      </c>
    </row>
    <row r="21" spans="1:23" x14ac:dyDescent="0.3">
      <c r="A21" s="3"/>
      <c r="B21" t="s">
        <v>10</v>
      </c>
      <c r="C21" t="s">
        <v>31</v>
      </c>
      <c r="D21" s="13">
        <v>6120</v>
      </c>
      <c r="E21" s="16">
        <v>18360</v>
      </c>
      <c r="L21" s="4">
        <f t="shared" si="6"/>
        <v>0</v>
      </c>
      <c r="M21" s="4">
        <f t="shared" si="7"/>
        <v>0</v>
      </c>
      <c r="N21" s="4">
        <f t="shared" si="8"/>
        <v>0</v>
      </c>
      <c r="O21" s="4">
        <f t="shared" si="9"/>
        <v>0</v>
      </c>
      <c r="T21" s="31">
        <f t="shared" si="11"/>
        <v>0</v>
      </c>
      <c r="U21" s="31">
        <f t="shared" si="12"/>
        <v>0</v>
      </c>
      <c r="V21" s="31">
        <f t="shared" si="13"/>
        <v>0</v>
      </c>
      <c r="W21" s="31">
        <f t="shared" si="14"/>
        <v>0</v>
      </c>
    </row>
    <row r="22" spans="1:23" x14ac:dyDescent="0.3">
      <c r="A22" s="3"/>
      <c r="B22" t="s">
        <v>6</v>
      </c>
      <c r="C22" t="s">
        <v>32</v>
      </c>
      <c r="D22" s="13">
        <v>3060</v>
      </c>
      <c r="E22" s="16">
        <v>9180</v>
      </c>
      <c r="L22" s="4">
        <f t="shared" si="6"/>
        <v>0</v>
      </c>
      <c r="M22" s="4">
        <f t="shared" si="7"/>
        <v>0</v>
      </c>
      <c r="N22" s="4">
        <f t="shared" si="8"/>
        <v>0</v>
      </c>
      <c r="O22" s="4">
        <f t="shared" si="9"/>
        <v>0</v>
      </c>
      <c r="T22" s="31">
        <f t="shared" si="11"/>
        <v>0</v>
      </c>
      <c r="U22" s="31">
        <f t="shared" si="12"/>
        <v>0</v>
      </c>
      <c r="V22" s="31">
        <f t="shared" si="13"/>
        <v>0</v>
      </c>
      <c r="W22" s="31">
        <f t="shared" si="14"/>
        <v>0</v>
      </c>
    </row>
    <row r="23" spans="1:23" x14ac:dyDescent="0.3">
      <c r="A23" s="3"/>
      <c r="B23" t="s">
        <v>8</v>
      </c>
      <c r="C23" t="s">
        <v>33</v>
      </c>
      <c r="D23" s="13">
        <v>3060</v>
      </c>
      <c r="E23" s="16">
        <v>9180</v>
      </c>
      <c r="L23" s="4">
        <f t="shared" si="6"/>
        <v>0</v>
      </c>
      <c r="M23" s="4">
        <f t="shared" si="7"/>
        <v>0</v>
      </c>
      <c r="N23" s="4">
        <f t="shared" si="8"/>
        <v>0</v>
      </c>
      <c r="O23" s="4">
        <f t="shared" si="9"/>
        <v>0</v>
      </c>
      <c r="T23" s="31">
        <f t="shared" si="11"/>
        <v>0</v>
      </c>
      <c r="U23" s="31">
        <f t="shared" si="12"/>
        <v>0</v>
      </c>
      <c r="V23" s="31">
        <f t="shared" si="13"/>
        <v>0</v>
      </c>
      <c r="W23" s="31">
        <f t="shared" si="14"/>
        <v>0</v>
      </c>
    </row>
    <row r="24" spans="1:23" x14ac:dyDescent="0.3">
      <c r="A24" s="3"/>
      <c r="B24" t="s">
        <v>28</v>
      </c>
      <c r="C24" t="s">
        <v>34</v>
      </c>
      <c r="D24" s="13">
        <v>1530</v>
      </c>
      <c r="E24" s="16">
        <v>4590</v>
      </c>
      <c r="L24" s="4">
        <f t="shared" si="6"/>
        <v>0</v>
      </c>
      <c r="M24" s="4">
        <f t="shared" si="7"/>
        <v>0</v>
      </c>
      <c r="N24" s="4">
        <f t="shared" si="8"/>
        <v>0</v>
      </c>
      <c r="O24" s="4">
        <f t="shared" si="9"/>
        <v>0</v>
      </c>
      <c r="T24" s="31">
        <f t="shared" si="11"/>
        <v>0</v>
      </c>
      <c r="U24" s="31">
        <f t="shared" si="12"/>
        <v>0</v>
      </c>
      <c r="V24" s="31">
        <f t="shared" si="13"/>
        <v>0</v>
      </c>
      <c r="W24" s="31">
        <f t="shared" si="14"/>
        <v>0</v>
      </c>
    </row>
    <row r="25" spans="1:23" x14ac:dyDescent="0.3">
      <c r="A25" s="3"/>
      <c r="E25" s="16"/>
      <c r="L25" s="4">
        <f t="shared" si="6"/>
        <v>0</v>
      </c>
      <c r="M25" s="4">
        <f t="shared" si="7"/>
        <v>0</v>
      </c>
      <c r="N25" s="4">
        <f t="shared" si="8"/>
        <v>0</v>
      </c>
      <c r="O25" s="4">
        <f t="shared" si="9"/>
        <v>0</v>
      </c>
      <c r="T25" s="31">
        <f t="shared" si="11"/>
        <v>0</v>
      </c>
      <c r="U25" s="31">
        <f t="shared" si="12"/>
        <v>0</v>
      </c>
      <c r="V25" s="31">
        <f t="shared" si="13"/>
        <v>0</v>
      </c>
      <c r="W25" s="31">
        <f t="shared" si="14"/>
        <v>0</v>
      </c>
    </row>
    <row r="26" spans="1:23" x14ac:dyDescent="0.3">
      <c r="A26" s="3" t="s">
        <v>24</v>
      </c>
      <c r="B26" t="s">
        <v>10</v>
      </c>
      <c r="C26" t="s">
        <v>25</v>
      </c>
      <c r="D26" s="13">
        <v>3400</v>
      </c>
      <c r="E26" s="16">
        <v>10200</v>
      </c>
      <c r="G26" t="s">
        <v>87</v>
      </c>
      <c r="H26" s="9">
        <f>(J12/E26)*1.04</f>
        <v>14022.625882352942</v>
      </c>
      <c r="J26" s="4">
        <f>H26*E26</f>
        <v>143030784</v>
      </c>
      <c r="L26" s="4">
        <f t="shared" si="6"/>
        <v>112181.00705882354</v>
      </c>
      <c r="M26" s="4">
        <f t="shared" si="7"/>
        <v>140226.25882352941</v>
      </c>
      <c r="N26" s="4">
        <f t="shared" si="8"/>
        <v>168271.51058823531</v>
      </c>
      <c r="O26" s="4">
        <f t="shared" si="9"/>
        <v>196316.76235294121</v>
      </c>
      <c r="Q26" s="4">
        <v>23000000</v>
      </c>
      <c r="R26" s="4">
        <v>26800</v>
      </c>
      <c r="S26" s="4">
        <f>Q26/R26</f>
        <v>858.20895522388059</v>
      </c>
      <c r="T26" s="31">
        <f t="shared" si="11"/>
        <v>96274744.863915727</v>
      </c>
      <c r="U26" s="31">
        <f t="shared" si="12"/>
        <v>120343431.07989465</v>
      </c>
      <c r="V26" s="31">
        <f t="shared" si="13"/>
        <v>144412117.29587358</v>
      </c>
      <c r="W26" s="31">
        <f t="shared" si="14"/>
        <v>168480803.51185253</v>
      </c>
    </row>
    <row r="27" spans="1:23" x14ac:dyDescent="0.3">
      <c r="A27" s="3"/>
      <c r="B27" t="s">
        <v>11</v>
      </c>
      <c r="C27" t="s">
        <v>26</v>
      </c>
      <c r="D27" s="13">
        <v>1700</v>
      </c>
      <c r="E27" s="16">
        <v>5100</v>
      </c>
      <c r="H27" s="9">
        <f>J26/E27</f>
        <v>28045.251764705881</v>
      </c>
      <c r="J27" s="4">
        <f>H27*E27</f>
        <v>143030784</v>
      </c>
      <c r="L27" s="4">
        <f t="shared" si="6"/>
        <v>224362.01411764705</v>
      </c>
      <c r="M27" s="4">
        <f t="shared" si="7"/>
        <v>280452.51764705882</v>
      </c>
      <c r="N27" s="4">
        <f t="shared" si="8"/>
        <v>336543.02117647056</v>
      </c>
      <c r="O27" s="4">
        <f t="shared" si="9"/>
        <v>392633.52470588236</v>
      </c>
      <c r="Q27" s="4">
        <v>23000000</v>
      </c>
      <c r="R27" s="4">
        <v>48800</v>
      </c>
      <c r="S27" s="4">
        <f t="shared" ref="S27:S29" si="15">Q27/R27</f>
        <v>471.31147540983608</v>
      </c>
      <c r="T27" s="31">
        <f t="shared" si="11"/>
        <v>105744391.8997107</v>
      </c>
      <c r="U27" s="31">
        <f t="shared" si="12"/>
        <v>132180489.87463838</v>
      </c>
      <c r="V27" s="31">
        <f t="shared" si="13"/>
        <v>158616587.84956604</v>
      </c>
      <c r="W27" s="31">
        <f t="shared" si="14"/>
        <v>185052685.82449374</v>
      </c>
    </row>
    <row r="28" spans="1:23" x14ac:dyDescent="0.3">
      <c r="A28" s="3"/>
      <c r="B28" t="s">
        <v>6</v>
      </c>
      <c r="C28" t="s">
        <v>27</v>
      </c>
      <c r="D28" s="13">
        <v>1700</v>
      </c>
      <c r="E28" s="16">
        <v>5100</v>
      </c>
      <c r="H28" s="9">
        <f>J27/E28</f>
        <v>28045.251764705881</v>
      </c>
      <c r="J28" s="4">
        <f>H28*E28</f>
        <v>143030784</v>
      </c>
      <c r="L28" s="4">
        <f t="shared" si="6"/>
        <v>224362.01411764705</v>
      </c>
      <c r="M28" s="4">
        <f t="shared" si="7"/>
        <v>280452.51764705882</v>
      </c>
      <c r="N28" s="4">
        <f t="shared" si="8"/>
        <v>336543.02117647056</v>
      </c>
      <c r="O28" s="4">
        <f t="shared" si="9"/>
        <v>392633.52470588236</v>
      </c>
      <c r="Q28" s="4">
        <v>23000000</v>
      </c>
      <c r="R28" s="4">
        <v>53600</v>
      </c>
      <c r="S28" s="4">
        <f t="shared" si="15"/>
        <v>429.1044776119403</v>
      </c>
      <c r="T28" s="31">
        <f t="shared" si="11"/>
        <v>96274744.863915712</v>
      </c>
      <c r="U28" s="31">
        <f t="shared" si="12"/>
        <v>120343431.07989465</v>
      </c>
      <c r="V28" s="31">
        <f t="shared" si="13"/>
        <v>144412117.29587355</v>
      </c>
      <c r="W28" s="31">
        <f t="shared" si="14"/>
        <v>168480803.5118525</v>
      </c>
    </row>
    <row r="29" spans="1:23" x14ac:dyDescent="0.3">
      <c r="A29" s="3"/>
      <c r="B29" t="s">
        <v>8</v>
      </c>
      <c r="C29" t="s">
        <v>23</v>
      </c>
      <c r="D29" s="13">
        <v>1700</v>
      </c>
      <c r="E29" s="16">
        <v>5100</v>
      </c>
      <c r="H29" s="9">
        <f>J28/E29</f>
        <v>28045.251764705881</v>
      </c>
      <c r="J29" s="4">
        <f>H29*E29</f>
        <v>143030784</v>
      </c>
      <c r="L29" s="4">
        <f t="shared" si="6"/>
        <v>224362.01411764705</v>
      </c>
      <c r="M29" s="4">
        <f t="shared" si="7"/>
        <v>280452.51764705882</v>
      </c>
      <c r="N29" s="4">
        <f t="shared" si="8"/>
        <v>336543.02117647056</v>
      </c>
      <c r="O29" s="4">
        <f t="shared" si="9"/>
        <v>392633.52470588236</v>
      </c>
      <c r="Q29" s="4">
        <v>23000000</v>
      </c>
      <c r="R29" s="4">
        <v>53600</v>
      </c>
      <c r="S29" s="4">
        <f t="shared" si="15"/>
        <v>429.1044776119403</v>
      </c>
      <c r="T29" s="31">
        <f t="shared" si="11"/>
        <v>96274744.863915712</v>
      </c>
      <c r="U29" s="31">
        <f t="shared" si="12"/>
        <v>120343431.07989465</v>
      </c>
      <c r="V29" s="31">
        <f t="shared" si="13"/>
        <v>144412117.29587355</v>
      </c>
      <c r="W29" s="31">
        <f t="shared" si="14"/>
        <v>168480803.5118525</v>
      </c>
    </row>
    <row r="30" spans="1:23" x14ac:dyDescent="0.3">
      <c r="A30" s="3"/>
      <c r="B30" t="s">
        <v>28</v>
      </c>
      <c r="C30" t="s">
        <v>29</v>
      </c>
      <c r="D30" s="13">
        <v>850</v>
      </c>
      <c r="E30" s="16">
        <v>2550</v>
      </c>
      <c r="H30" s="9">
        <f>J29/E30</f>
        <v>56090.503529411762</v>
      </c>
      <c r="J30" s="4">
        <f>H30*E30</f>
        <v>143030784</v>
      </c>
      <c r="L30" s="4">
        <f t="shared" si="6"/>
        <v>448724.0282352941</v>
      </c>
      <c r="M30" s="4">
        <f t="shared" si="7"/>
        <v>560905.03529411764</v>
      </c>
      <c r="N30" s="4">
        <f t="shared" si="8"/>
        <v>673086.04235294112</v>
      </c>
      <c r="O30" s="4">
        <f t="shared" si="9"/>
        <v>785267.04941176472</v>
      </c>
    </row>
    <row r="31" spans="1:23" x14ac:dyDescent="0.3">
      <c r="A31" s="3"/>
      <c r="E31" s="16"/>
      <c r="L31" s="4">
        <f t="shared" si="6"/>
        <v>0</v>
      </c>
      <c r="M31" s="4">
        <f t="shared" si="7"/>
        <v>0</v>
      </c>
      <c r="N31" s="4">
        <f t="shared" si="8"/>
        <v>0</v>
      </c>
      <c r="O31" s="4">
        <f t="shared" si="9"/>
        <v>0</v>
      </c>
      <c r="S31" s="35" t="s">
        <v>74</v>
      </c>
      <c r="T31" s="35">
        <f>SUM(T9:T30)</f>
        <v>827822866.6631484</v>
      </c>
      <c r="U31" s="35">
        <f>SUM(U9:U30)</f>
        <v>1034778583.3289356</v>
      </c>
      <c r="V31" s="35">
        <f>SUM(V9:V30)</f>
        <v>1241734299.9947226</v>
      </c>
      <c r="W31" s="35">
        <f>SUM(W9:W30)</f>
        <v>1448690016.6605098</v>
      </c>
    </row>
    <row r="32" spans="1:23" x14ac:dyDescent="0.3">
      <c r="A32" s="3" t="s">
        <v>35</v>
      </c>
      <c r="B32" t="s">
        <v>10</v>
      </c>
      <c r="C32" t="s">
        <v>37</v>
      </c>
      <c r="D32" s="13">
        <v>1900</v>
      </c>
      <c r="E32" s="16">
        <v>5700</v>
      </c>
      <c r="H32" s="9">
        <f>J26/E32</f>
        <v>25093.119999999999</v>
      </c>
      <c r="J32" s="4">
        <f>H32*E32</f>
        <v>143030784</v>
      </c>
      <c r="L32" s="4">
        <f t="shared" si="6"/>
        <v>200744.95999999999</v>
      </c>
      <c r="M32" s="4">
        <f t="shared" si="7"/>
        <v>250931.19999999998</v>
      </c>
      <c r="N32" s="4">
        <f t="shared" si="8"/>
        <v>301117.44</v>
      </c>
      <c r="O32" s="4">
        <f t="shared" si="9"/>
        <v>351303.67999999999</v>
      </c>
    </row>
    <row r="33" spans="1:17" x14ac:dyDescent="0.3">
      <c r="A33" s="3"/>
      <c r="B33" t="s">
        <v>11</v>
      </c>
      <c r="C33" t="s">
        <v>36</v>
      </c>
      <c r="D33" s="13">
        <v>940</v>
      </c>
      <c r="E33" s="16">
        <v>2820</v>
      </c>
      <c r="H33" s="9">
        <f>J27/E33</f>
        <v>50720.136170212769</v>
      </c>
      <c r="J33" s="4">
        <f>H33*E33</f>
        <v>143030784</v>
      </c>
      <c r="L33" s="4">
        <f t="shared" si="6"/>
        <v>405761.08936170215</v>
      </c>
      <c r="M33" s="4">
        <f t="shared" si="7"/>
        <v>507201.36170212767</v>
      </c>
      <c r="N33" s="4">
        <f t="shared" si="8"/>
        <v>608641.63404255325</v>
      </c>
      <c r="O33" s="4">
        <f t="shared" si="9"/>
        <v>710081.90638297878</v>
      </c>
    </row>
    <row r="34" spans="1:17" x14ac:dyDescent="0.3">
      <c r="A34" s="3"/>
      <c r="B34" t="s">
        <v>6</v>
      </c>
      <c r="C34" t="s">
        <v>38</v>
      </c>
      <c r="D34" s="13">
        <v>940</v>
      </c>
      <c r="E34" s="16">
        <v>2820</v>
      </c>
      <c r="H34" s="9">
        <f>J28/E34</f>
        <v>50720.136170212769</v>
      </c>
      <c r="J34" s="4">
        <f>H34*E34</f>
        <v>143030784</v>
      </c>
      <c r="L34" s="4">
        <f t="shared" si="6"/>
        <v>405761.08936170215</v>
      </c>
      <c r="M34" s="4">
        <f t="shared" si="7"/>
        <v>507201.36170212767</v>
      </c>
      <c r="N34" s="4">
        <f t="shared" si="8"/>
        <v>608641.63404255325</v>
      </c>
      <c r="O34" s="4">
        <f t="shared" si="9"/>
        <v>710081.90638297878</v>
      </c>
    </row>
    <row r="35" spans="1:17" x14ac:dyDescent="0.3">
      <c r="A35" s="3"/>
      <c r="B35" t="s">
        <v>8</v>
      </c>
      <c r="C35" t="s">
        <v>39</v>
      </c>
      <c r="D35" s="13">
        <v>940</v>
      </c>
      <c r="E35" s="16">
        <v>2820</v>
      </c>
      <c r="H35" s="9">
        <f>J29/E35</f>
        <v>50720.136170212769</v>
      </c>
      <c r="J35" s="4">
        <f>H35*E35</f>
        <v>143030784</v>
      </c>
      <c r="L35" s="4">
        <f t="shared" si="6"/>
        <v>405761.08936170215</v>
      </c>
      <c r="M35" s="4">
        <f t="shared" si="7"/>
        <v>507201.36170212767</v>
      </c>
      <c r="N35" s="4">
        <f t="shared" si="8"/>
        <v>608641.63404255325</v>
      </c>
      <c r="O35" s="4">
        <f t="shared" si="9"/>
        <v>710081.90638297878</v>
      </c>
    </row>
    <row r="36" spans="1:17" x14ac:dyDescent="0.3">
      <c r="A36" s="3"/>
      <c r="B36" t="s">
        <v>28</v>
      </c>
      <c r="C36" t="s">
        <v>40</v>
      </c>
      <c r="D36" s="13">
        <v>470</v>
      </c>
      <c r="E36" s="16">
        <v>1410</v>
      </c>
      <c r="H36" s="9">
        <f>J30/E36</f>
        <v>101440.27234042554</v>
      </c>
      <c r="J36" s="4">
        <f>H36*E36</f>
        <v>143030784</v>
      </c>
      <c r="L36" s="4">
        <f t="shared" si="6"/>
        <v>811522.1787234043</v>
      </c>
      <c r="M36" s="4">
        <f t="shared" si="7"/>
        <v>1014402.7234042553</v>
      </c>
      <c r="N36" s="4">
        <f t="shared" si="8"/>
        <v>1217283.2680851065</v>
      </c>
      <c r="O36" s="4">
        <f t="shared" si="9"/>
        <v>1420163.8127659576</v>
      </c>
    </row>
    <row r="37" spans="1:17" x14ac:dyDescent="0.3">
      <c r="L37" s="4">
        <f t="shared" si="6"/>
        <v>0</v>
      </c>
      <c r="M37" s="4">
        <f t="shared" si="7"/>
        <v>0</v>
      </c>
      <c r="N37" s="4">
        <f t="shared" si="8"/>
        <v>0</v>
      </c>
      <c r="O37" s="4">
        <f t="shared" si="9"/>
        <v>0</v>
      </c>
    </row>
    <row r="38" spans="1:17" x14ac:dyDescent="0.3">
      <c r="A38" s="45" t="s">
        <v>41</v>
      </c>
      <c r="B38" s="45"/>
      <c r="C38" s="45"/>
      <c r="D38" s="45"/>
      <c r="E38" s="45"/>
      <c r="L38" s="4">
        <f t="shared" si="6"/>
        <v>0</v>
      </c>
      <c r="M38" s="4">
        <f t="shared" si="7"/>
        <v>0</v>
      </c>
      <c r="N38" s="4">
        <f t="shared" si="8"/>
        <v>0</v>
      </c>
      <c r="O38" s="4">
        <f t="shared" si="9"/>
        <v>0</v>
      </c>
    </row>
    <row r="39" spans="1:17" x14ac:dyDescent="0.3">
      <c r="A39" s="22"/>
      <c r="B39" s="11" t="s">
        <v>11</v>
      </c>
      <c r="C39" s="11" t="s">
        <v>69</v>
      </c>
      <c r="D39" s="14">
        <v>690000</v>
      </c>
      <c r="E39" s="15">
        <v>2070000</v>
      </c>
      <c r="H39" s="34">
        <f>J7/E39</f>
        <v>63.884057971014492</v>
      </c>
      <c r="J39" s="4">
        <f t="shared" ref="J39:J51" si="16">H39*E39</f>
        <v>132240000</v>
      </c>
      <c r="L39" s="4">
        <f t="shared" si="6"/>
        <v>511.07246376811594</v>
      </c>
      <c r="M39" s="4">
        <f t="shared" si="7"/>
        <v>638.84057971014488</v>
      </c>
      <c r="N39" s="4">
        <f t="shared" si="8"/>
        <v>766.60869565217388</v>
      </c>
      <c r="O39" s="4">
        <f t="shared" si="9"/>
        <v>894.37681159420288</v>
      </c>
    </row>
    <row r="40" spans="1:17" x14ac:dyDescent="0.3">
      <c r="A40" s="3"/>
      <c r="B40" t="s">
        <v>8</v>
      </c>
      <c r="C40" s="19" t="s">
        <v>70</v>
      </c>
      <c r="D40" s="13">
        <v>440000</v>
      </c>
      <c r="E40" s="16">
        <v>1320000</v>
      </c>
      <c r="H40" s="9">
        <f t="shared" ref="H40:H51" si="17">J39/E40</f>
        <v>100.18181818181819</v>
      </c>
      <c r="J40" s="4">
        <f t="shared" si="16"/>
        <v>132240000</v>
      </c>
      <c r="L40" s="4">
        <f t="shared" si="6"/>
        <v>801.4545454545455</v>
      </c>
      <c r="M40" s="4">
        <f t="shared" si="7"/>
        <v>1001.8181818181819</v>
      </c>
      <c r="N40" s="4">
        <f t="shared" si="8"/>
        <v>1202.1818181818182</v>
      </c>
      <c r="O40" s="4">
        <f t="shared" si="9"/>
        <v>1402.5454545454545</v>
      </c>
    </row>
    <row r="41" spans="1:17" x14ac:dyDescent="0.3">
      <c r="A41" s="23"/>
      <c r="B41" s="19" t="s">
        <v>6</v>
      </c>
      <c r="C41" s="19" t="s">
        <v>68</v>
      </c>
      <c r="D41" s="13">
        <v>410000</v>
      </c>
      <c r="E41" s="16">
        <v>1230000</v>
      </c>
      <c r="H41" s="9">
        <f t="shared" si="17"/>
        <v>107.51219512195122</v>
      </c>
      <c r="J41" s="4">
        <f t="shared" si="16"/>
        <v>132240000</v>
      </c>
      <c r="L41" s="4">
        <f t="shared" si="6"/>
        <v>860.09756097560978</v>
      </c>
      <c r="M41" s="4">
        <f t="shared" si="7"/>
        <v>1075.1219512195123</v>
      </c>
      <c r="N41" s="4">
        <f t="shared" si="8"/>
        <v>1290.1463414634147</v>
      </c>
      <c r="O41" s="4">
        <f t="shared" si="9"/>
        <v>1505.1707317073171</v>
      </c>
      <c r="Q41" s="33"/>
    </row>
    <row r="42" spans="1:17" x14ac:dyDescent="0.3">
      <c r="A42" s="3"/>
      <c r="B42" t="s">
        <v>11</v>
      </c>
      <c r="C42" s="19" t="s">
        <v>47</v>
      </c>
      <c r="D42" s="13">
        <v>220000</v>
      </c>
      <c r="E42" s="16">
        <v>666000</v>
      </c>
      <c r="H42" s="9">
        <f t="shared" si="17"/>
        <v>198.55855855855856</v>
      </c>
      <c r="J42" s="4">
        <f t="shared" si="16"/>
        <v>132240000</v>
      </c>
      <c r="L42" s="4">
        <f t="shared" si="6"/>
        <v>1588.4684684684685</v>
      </c>
      <c r="M42" s="4">
        <f t="shared" si="7"/>
        <v>1985.5855855855857</v>
      </c>
      <c r="N42" s="4">
        <f t="shared" si="8"/>
        <v>2382.7027027027025</v>
      </c>
      <c r="O42" s="4">
        <f t="shared" si="9"/>
        <v>2779.8198198198197</v>
      </c>
    </row>
    <row r="43" spans="1:17" x14ac:dyDescent="0.3">
      <c r="A43" s="3"/>
      <c r="B43" t="s">
        <v>11</v>
      </c>
      <c r="C43" s="19" t="s">
        <v>54</v>
      </c>
      <c r="D43" s="13">
        <v>220000</v>
      </c>
      <c r="E43" s="16">
        <v>660000</v>
      </c>
      <c r="H43" s="9">
        <f t="shared" si="17"/>
        <v>200.36363636363637</v>
      </c>
      <c r="J43" s="4">
        <f t="shared" si="16"/>
        <v>132240000</v>
      </c>
      <c r="L43" s="4">
        <f t="shared" si="6"/>
        <v>1602.909090909091</v>
      </c>
      <c r="M43" s="4">
        <f t="shared" si="7"/>
        <v>2003.6363636363637</v>
      </c>
      <c r="N43" s="4">
        <f t="shared" si="8"/>
        <v>2404.3636363636365</v>
      </c>
      <c r="O43" s="4">
        <f t="shared" si="9"/>
        <v>2805.090909090909</v>
      </c>
    </row>
    <row r="44" spans="1:17" x14ac:dyDescent="0.3">
      <c r="A44" s="3"/>
      <c r="B44" t="s">
        <v>11</v>
      </c>
      <c r="C44" s="19" t="s">
        <v>50</v>
      </c>
      <c r="D44" s="13">
        <v>10800</v>
      </c>
      <c r="E44" s="16">
        <v>34200</v>
      </c>
      <c r="H44" s="9">
        <f t="shared" si="17"/>
        <v>3866.6666666666665</v>
      </c>
      <c r="J44" s="4">
        <f t="shared" si="16"/>
        <v>132240000</v>
      </c>
      <c r="L44" s="4">
        <f t="shared" si="6"/>
        <v>30933.333333333332</v>
      </c>
      <c r="M44" s="4">
        <f t="shared" si="7"/>
        <v>38666.666666666664</v>
      </c>
      <c r="N44" s="4">
        <f t="shared" si="8"/>
        <v>46400</v>
      </c>
      <c r="O44" s="4">
        <f t="shared" si="9"/>
        <v>54133.333333333328</v>
      </c>
    </row>
    <row r="45" spans="1:17" x14ac:dyDescent="0.3">
      <c r="A45" s="3"/>
      <c r="C45" s="20" t="s">
        <v>42</v>
      </c>
      <c r="D45" s="21">
        <v>25000</v>
      </c>
      <c r="E45" s="24">
        <v>75000</v>
      </c>
      <c r="F45" s="25"/>
      <c r="G45" s="25"/>
      <c r="H45" s="32">
        <f t="shared" si="17"/>
        <v>1763.2</v>
      </c>
      <c r="J45" s="4">
        <f t="shared" si="16"/>
        <v>132240000</v>
      </c>
      <c r="L45" s="4">
        <f t="shared" si="6"/>
        <v>14105.6</v>
      </c>
      <c r="M45" s="4">
        <f t="shared" si="7"/>
        <v>17632</v>
      </c>
      <c r="N45" s="4">
        <f t="shared" si="8"/>
        <v>21158.400000000001</v>
      </c>
      <c r="O45" s="4">
        <f t="shared" si="9"/>
        <v>24684.799999999999</v>
      </c>
    </row>
    <row r="46" spans="1:17" x14ac:dyDescent="0.3">
      <c r="A46" s="3"/>
      <c r="B46" t="s">
        <v>10</v>
      </c>
      <c r="C46" s="19" t="s">
        <v>45</v>
      </c>
      <c r="D46" s="13">
        <v>22000</v>
      </c>
      <c r="E46" s="16">
        <v>66000</v>
      </c>
      <c r="H46" s="9">
        <f t="shared" si="17"/>
        <v>2003.6363636363637</v>
      </c>
      <c r="J46" s="4">
        <f t="shared" si="16"/>
        <v>132240000</v>
      </c>
      <c r="L46" s="4">
        <f t="shared" si="6"/>
        <v>16029.09090909091</v>
      </c>
      <c r="M46" s="4">
        <f t="shared" si="7"/>
        <v>20036.363636363636</v>
      </c>
      <c r="N46" s="4">
        <f t="shared" si="8"/>
        <v>24043.636363636364</v>
      </c>
      <c r="O46" s="4">
        <f t="shared" si="9"/>
        <v>28050.909090909092</v>
      </c>
    </row>
    <row r="47" spans="1:17" x14ac:dyDescent="0.3">
      <c r="A47" s="3"/>
      <c r="B47" t="s">
        <v>10</v>
      </c>
      <c r="C47" s="19" t="s">
        <v>48</v>
      </c>
      <c r="D47" s="13">
        <v>11400</v>
      </c>
      <c r="E47" s="16">
        <v>34200</v>
      </c>
      <c r="H47" s="9">
        <f t="shared" si="17"/>
        <v>3866.6666666666665</v>
      </c>
      <c r="J47" s="4">
        <f t="shared" si="16"/>
        <v>132240000</v>
      </c>
      <c r="L47" s="4">
        <f t="shared" si="6"/>
        <v>30933.333333333332</v>
      </c>
      <c r="M47" s="4">
        <f t="shared" si="7"/>
        <v>38666.666666666664</v>
      </c>
      <c r="N47" s="4">
        <f t="shared" si="8"/>
        <v>46400</v>
      </c>
      <c r="O47" s="4">
        <f t="shared" si="9"/>
        <v>54133.333333333328</v>
      </c>
    </row>
    <row r="48" spans="1:17" x14ac:dyDescent="0.3">
      <c r="A48" s="3"/>
      <c r="B48" t="s">
        <v>6</v>
      </c>
      <c r="C48" s="19" t="s">
        <v>46</v>
      </c>
      <c r="D48" s="13">
        <v>11200</v>
      </c>
      <c r="E48" s="16">
        <v>33600</v>
      </c>
      <c r="H48" s="9">
        <f t="shared" si="17"/>
        <v>3935.7142857142858</v>
      </c>
      <c r="J48" s="4">
        <f t="shared" si="16"/>
        <v>132240000</v>
      </c>
      <c r="L48" s="4">
        <f t="shared" si="6"/>
        <v>31485.714285714286</v>
      </c>
      <c r="M48" s="4">
        <f t="shared" si="7"/>
        <v>39357.142857142855</v>
      </c>
      <c r="N48" s="4">
        <f t="shared" si="8"/>
        <v>47228.571428571428</v>
      </c>
      <c r="O48" s="4">
        <f t="shared" si="9"/>
        <v>55100</v>
      </c>
    </row>
    <row r="49" spans="1:15" x14ac:dyDescent="0.3">
      <c r="A49" s="3"/>
      <c r="B49" t="s">
        <v>6</v>
      </c>
      <c r="C49" s="19" t="s">
        <v>43</v>
      </c>
      <c r="D49" s="13">
        <v>11000</v>
      </c>
      <c r="E49" s="16">
        <v>33000</v>
      </c>
      <c r="H49" s="9">
        <f t="shared" si="17"/>
        <v>4007.2727272727275</v>
      </c>
      <c r="J49" s="4">
        <f t="shared" si="16"/>
        <v>132240000</v>
      </c>
      <c r="L49" s="4">
        <f t="shared" si="6"/>
        <v>32058.18181818182</v>
      </c>
      <c r="M49" s="4">
        <f t="shared" si="7"/>
        <v>40072.727272727272</v>
      </c>
      <c r="N49" s="4">
        <f t="shared" si="8"/>
        <v>48087.272727272728</v>
      </c>
      <c r="O49" s="4">
        <f t="shared" si="9"/>
        <v>56101.818181818184</v>
      </c>
    </row>
    <row r="50" spans="1:15" x14ac:dyDescent="0.3">
      <c r="A50" s="3"/>
      <c r="B50" t="s">
        <v>8</v>
      </c>
      <c r="C50" s="19" t="s">
        <v>44</v>
      </c>
      <c r="D50" s="13">
        <v>11000</v>
      </c>
      <c r="E50" s="16">
        <v>33000</v>
      </c>
      <c r="H50" s="9">
        <f t="shared" si="17"/>
        <v>4007.2727272727275</v>
      </c>
      <c r="J50" s="4">
        <f t="shared" si="16"/>
        <v>132240000</v>
      </c>
      <c r="L50" s="4">
        <f t="shared" si="6"/>
        <v>32058.18181818182</v>
      </c>
      <c r="M50" s="4">
        <f t="shared" si="7"/>
        <v>40072.727272727272</v>
      </c>
      <c r="N50" s="4">
        <f t="shared" si="8"/>
        <v>48087.272727272728</v>
      </c>
      <c r="O50" s="4">
        <f t="shared" si="9"/>
        <v>56101.818181818184</v>
      </c>
    </row>
    <row r="51" spans="1:15" x14ac:dyDescent="0.3">
      <c r="A51" s="5"/>
      <c r="B51" s="6" t="s">
        <v>8</v>
      </c>
      <c r="C51" s="12" t="s">
        <v>49</v>
      </c>
      <c r="D51" s="17">
        <v>10600</v>
      </c>
      <c r="E51" s="18">
        <v>31800</v>
      </c>
      <c r="H51" s="9">
        <f t="shared" si="17"/>
        <v>4158.4905660377362</v>
      </c>
      <c r="J51" s="4">
        <f t="shared" si="16"/>
        <v>132240000.00000001</v>
      </c>
      <c r="L51" s="4">
        <f t="shared" si="6"/>
        <v>33267.92452830189</v>
      </c>
      <c r="M51" s="4">
        <f t="shared" si="7"/>
        <v>41584.905660377364</v>
      </c>
      <c r="N51" s="4">
        <f t="shared" si="8"/>
        <v>49901.886792452831</v>
      </c>
      <c r="O51" s="4">
        <f t="shared" si="9"/>
        <v>58218.867924528306</v>
      </c>
    </row>
    <row r="52" spans="1:15" x14ac:dyDescent="0.3">
      <c r="L52" s="4">
        <f t="shared" si="6"/>
        <v>0</v>
      </c>
      <c r="M52" s="4">
        <f t="shared" si="7"/>
        <v>0</v>
      </c>
      <c r="N52" s="4">
        <f t="shared" si="8"/>
        <v>0</v>
      </c>
      <c r="O52" s="4">
        <f t="shared" si="9"/>
        <v>0</v>
      </c>
    </row>
    <row r="53" spans="1:15" x14ac:dyDescent="0.3">
      <c r="C53" s="29" t="s">
        <v>55</v>
      </c>
      <c r="L53" s="4">
        <f t="shared" si="6"/>
        <v>0</v>
      </c>
      <c r="M53" s="4">
        <f t="shared" si="7"/>
        <v>0</v>
      </c>
      <c r="N53" s="4">
        <f t="shared" si="8"/>
        <v>0</v>
      </c>
      <c r="O53" s="4">
        <f t="shared" si="9"/>
        <v>0</v>
      </c>
    </row>
    <row r="54" spans="1:15" x14ac:dyDescent="0.3">
      <c r="B54" s="1" t="s">
        <v>14</v>
      </c>
      <c r="C54" s="1" t="s">
        <v>56</v>
      </c>
      <c r="D54" s="14">
        <v>310000</v>
      </c>
      <c r="E54" s="15">
        <v>930000</v>
      </c>
      <c r="G54" t="s">
        <v>64</v>
      </c>
      <c r="H54" s="9">
        <f>J51/E54</f>
        <v>142.1935483870968</v>
      </c>
      <c r="J54" s="4">
        <f t="shared" ref="J54:J61" si="18">H54*E54</f>
        <v>132240000.00000001</v>
      </c>
      <c r="L54" s="4">
        <f t="shared" si="6"/>
        <v>1137.5483870967744</v>
      </c>
      <c r="M54" s="4">
        <f t="shared" si="7"/>
        <v>1421.935483870968</v>
      </c>
      <c r="N54" s="4">
        <f t="shared" si="8"/>
        <v>1706.3225806451615</v>
      </c>
      <c r="O54" s="4">
        <f t="shared" si="9"/>
        <v>1990.7096774193551</v>
      </c>
    </row>
    <row r="55" spans="1:15" x14ac:dyDescent="0.3">
      <c r="B55" s="3" t="s">
        <v>11</v>
      </c>
      <c r="C55" s="3" t="s">
        <v>57</v>
      </c>
      <c r="D55" s="13">
        <v>300000</v>
      </c>
      <c r="E55" s="16">
        <v>900000</v>
      </c>
      <c r="G55" t="s">
        <v>63</v>
      </c>
      <c r="H55" s="9">
        <f t="shared" ref="H55:H61" si="19">J54/E55</f>
        <v>146.93333333333334</v>
      </c>
      <c r="J55" s="4">
        <f t="shared" si="18"/>
        <v>132240000</v>
      </c>
      <c r="L55" s="4">
        <f t="shared" si="6"/>
        <v>1175.4666666666667</v>
      </c>
      <c r="M55" s="4">
        <f t="shared" si="7"/>
        <v>1469.3333333333335</v>
      </c>
      <c r="N55" s="4">
        <f t="shared" si="8"/>
        <v>1763.2</v>
      </c>
      <c r="O55" s="4">
        <f t="shared" si="9"/>
        <v>2057.0666666666666</v>
      </c>
    </row>
    <row r="56" spans="1:15" x14ac:dyDescent="0.3">
      <c r="B56" s="3" t="s">
        <v>8</v>
      </c>
      <c r="C56" s="3" t="s">
        <v>58</v>
      </c>
      <c r="D56" s="13">
        <v>290000</v>
      </c>
      <c r="E56" s="16">
        <v>870000</v>
      </c>
      <c r="G56" t="s">
        <v>65</v>
      </c>
      <c r="H56" s="9">
        <f t="shared" si="19"/>
        <v>152</v>
      </c>
      <c r="J56" s="4">
        <f t="shared" si="18"/>
        <v>132240000</v>
      </c>
      <c r="L56" s="4">
        <f t="shared" si="6"/>
        <v>1216</v>
      </c>
      <c r="M56" s="4">
        <f t="shared" si="7"/>
        <v>1520</v>
      </c>
      <c r="N56" s="4">
        <f t="shared" si="8"/>
        <v>1824</v>
      </c>
      <c r="O56" s="4">
        <f t="shared" si="9"/>
        <v>2128</v>
      </c>
    </row>
    <row r="57" spans="1:15" x14ac:dyDescent="0.3">
      <c r="B57" s="5" t="s">
        <v>10</v>
      </c>
      <c r="C57" s="3" t="s">
        <v>59</v>
      </c>
      <c r="D57" s="13">
        <v>280000</v>
      </c>
      <c r="E57" s="16">
        <v>840000</v>
      </c>
      <c r="G57" t="s">
        <v>66</v>
      </c>
      <c r="H57" s="9">
        <f t="shared" si="19"/>
        <v>157.42857142857142</v>
      </c>
      <c r="J57" s="4">
        <f t="shared" si="18"/>
        <v>132239999.99999999</v>
      </c>
      <c r="L57" s="4">
        <f t="shared" si="6"/>
        <v>1259.4285714285713</v>
      </c>
      <c r="M57" s="4">
        <f t="shared" si="7"/>
        <v>1574.2857142857142</v>
      </c>
      <c r="N57" s="4">
        <f t="shared" si="8"/>
        <v>1889.1428571428569</v>
      </c>
      <c r="O57" s="4">
        <f t="shared" si="9"/>
        <v>2204</v>
      </c>
    </row>
    <row r="58" spans="1:15" x14ac:dyDescent="0.3">
      <c r="B58" t="s">
        <v>14</v>
      </c>
      <c r="C58" s="3" t="s">
        <v>60</v>
      </c>
      <c r="D58" s="13">
        <v>130000</v>
      </c>
      <c r="E58" s="16">
        <v>390000</v>
      </c>
      <c r="H58" s="9">
        <f t="shared" si="19"/>
        <v>339.07692307692304</v>
      </c>
      <c r="J58" s="4">
        <f t="shared" si="18"/>
        <v>132239999.99999999</v>
      </c>
      <c r="L58" s="4">
        <f t="shared" si="6"/>
        <v>2712.6153846153843</v>
      </c>
      <c r="M58" s="4">
        <f t="shared" si="7"/>
        <v>3390.7692307692305</v>
      </c>
      <c r="N58" s="4">
        <f t="shared" si="8"/>
        <v>4068.9230769230762</v>
      </c>
      <c r="O58" s="4">
        <f t="shared" si="9"/>
        <v>4747.0769230769229</v>
      </c>
    </row>
    <row r="59" spans="1:15" x14ac:dyDescent="0.3">
      <c r="B59" t="s">
        <v>14</v>
      </c>
      <c r="C59" s="3" t="s">
        <v>61</v>
      </c>
      <c r="D59" s="13">
        <v>130000</v>
      </c>
      <c r="E59" s="16">
        <v>390000</v>
      </c>
      <c r="H59" s="9">
        <f t="shared" si="19"/>
        <v>339.07692307692304</v>
      </c>
      <c r="J59" s="4">
        <f t="shared" si="18"/>
        <v>132239999.99999999</v>
      </c>
      <c r="L59" s="4">
        <f t="shared" si="6"/>
        <v>2712.6153846153843</v>
      </c>
      <c r="M59" s="4">
        <f t="shared" si="7"/>
        <v>3390.7692307692305</v>
      </c>
      <c r="N59" s="4">
        <f t="shared" si="8"/>
        <v>4068.9230769230762</v>
      </c>
      <c r="O59" s="4">
        <f t="shared" si="9"/>
        <v>4747.0769230769229</v>
      </c>
    </row>
    <row r="60" spans="1:15" x14ac:dyDescent="0.3">
      <c r="B60" t="s">
        <v>14</v>
      </c>
      <c r="C60" s="3" t="s">
        <v>67</v>
      </c>
      <c r="D60" s="13">
        <v>120000</v>
      </c>
      <c r="E60" s="16">
        <v>360000</v>
      </c>
      <c r="H60" s="9">
        <f t="shared" si="19"/>
        <v>367.33333333333331</v>
      </c>
      <c r="J60" s="4">
        <f t="shared" si="18"/>
        <v>132240000</v>
      </c>
      <c r="L60" s="4">
        <f t="shared" si="6"/>
        <v>2938.6666666666665</v>
      </c>
      <c r="M60" s="4">
        <f t="shared" si="7"/>
        <v>3673.333333333333</v>
      </c>
      <c r="N60" s="4">
        <f t="shared" si="8"/>
        <v>4408</v>
      </c>
      <c r="O60" s="4">
        <f t="shared" si="9"/>
        <v>5142.6666666666661</v>
      </c>
    </row>
    <row r="61" spans="1:15" x14ac:dyDescent="0.3">
      <c r="B61" t="s">
        <v>10</v>
      </c>
      <c r="C61" s="5" t="s">
        <v>62</v>
      </c>
      <c r="D61" s="17">
        <v>110000</v>
      </c>
      <c r="E61" s="18">
        <v>330000</v>
      </c>
      <c r="H61" s="9">
        <f t="shared" si="19"/>
        <v>400.72727272727275</v>
      </c>
      <c r="J61" s="4">
        <f t="shared" si="18"/>
        <v>132240000</v>
      </c>
      <c r="L61" s="4">
        <f t="shared" si="6"/>
        <v>3205.818181818182</v>
      </c>
      <c r="M61" s="4">
        <f t="shared" si="7"/>
        <v>4007.2727272727275</v>
      </c>
      <c r="N61" s="4">
        <f t="shared" si="8"/>
        <v>4808.727272727273</v>
      </c>
      <c r="O61" s="4">
        <f t="shared" si="9"/>
        <v>5610.181818181818</v>
      </c>
    </row>
  </sheetData>
  <mergeCells count="4">
    <mergeCell ref="A3:E3"/>
    <mergeCell ref="A19:E19"/>
    <mergeCell ref="A38:E38"/>
    <mergeCell ref="L2:O2"/>
  </mergeCells>
  <pageMargins left="0.7" right="0.7" top="0.75" bottom="0.75" header="0.3" footer="0.3"/>
  <pageSetup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Bunovsky</dc:creator>
  <cp:lastModifiedBy>Joseph Bunovsky</cp:lastModifiedBy>
  <cp:lastPrinted>2024-12-03T14:05:38Z</cp:lastPrinted>
  <dcterms:created xsi:type="dcterms:W3CDTF">2024-10-22T20:41:34Z</dcterms:created>
  <dcterms:modified xsi:type="dcterms:W3CDTF">2025-05-20T11:41:12Z</dcterms:modified>
</cp:coreProperties>
</file>